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2" activeTab="0"/>
  </bookViews>
  <sheets>
    <sheet name="Anlageverzeichnis" sheetId="1" r:id="rId1"/>
  </sheets>
  <definedNames>
    <definedName name="_xlnm.Print_Area" localSheetId="0">'Anlageverzeichnis'!$A$1:$I$9</definedName>
    <definedName name="leer">'Anlageverzeichnis'!$A$8</definedName>
    <definedName name="summe">'Anlageverzeichnis'!$C$9</definedName>
  </definedNames>
  <calcPr fullCalcOnLoad="1"/>
</workbook>
</file>

<file path=xl/sharedStrings.xml><?xml version="1.0" encoding="utf-8"?>
<sst xmlns="http://schemas.openxmlformats.org/spreadsheetml/2006/main" count="23" uniqueCount="23">
  <si>
    <t>Anschaffungs-datum</t>
  </si>
  <si>
    <t>AfA in %</t>
  </si>
  <si>
    <t>AfA in €</t>
  </si>
  <si>
    <t>Buchwert 31.12.</t>
  </si>
  <si>
    <t>Anschaffungs-  u. Herstellungs-kosten</t>
  </si>
  <si>
    <t>Buchwert 1.1.</t>
  </si>
  <si>
    <t>Bezeichnung</t>
  </si>
  <si>
    <t>Summen</t>
  </si>
  <si>
    <t>Nr.</t>
  </si>
  <si>
    <t>Nutzungs-dauer</t>
  </si>
  <si>
    <t>bis</t>
  </si>
  <si>
    <t>Monat</t>
  </si>
  <si>
    <t>Jahr</t>
  </si>
  <si>
    <t>01.01.</t>
  </si>
  <si>
    <t>31.12.</t>
  </si>
  <si>
    <t>bisherige AfA</t>
  </si>
  <si>
    <t>bis Nd</t>
  </si>
  <si>
    <t>bis ND(d)</t>
  </si>
  <si>
    <t>ND(d)</t>
  </si>
  <si>
    <t>Anlageverzeichnis</t>
  </si>
  <si>
    <t>PC Medion mit 17" TFT Monitor</t>
  </si>
  <si>
    <t>Schreibtisch Bene</t>
  </si>
  <si>
    <t>Max Mustermann, Stadtplatz 150, 4600 Wels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</si>
</sst>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d/m/yyyy"/>
    <numFmt numFmtId="168" formatCode="0.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67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7" fontId="0" fillId="0" borderId="0" xfId="59" applyNumberFormat="1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167" fontId="0" fillId="0" borderId="14" xfId="0" applyNumberFormat="1" applyBorder="1" applyAlignment="1" applyProtection="1">
      <alignment wrapText="1"/>
      <protection locked="0"/>
    </xf>
    <xf numFmtId="167" fontId="4" fillId="0" borderId="15" xfId="0" applyNumberFormat="1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7" fontId="0" fillId="0" borderId="17" xfId="59" applyNumberFormat="1" applyFont="1" applyBorder="1" applyAlignment="1" applyProtection="1">
      <alignment wrapText="1"/>
      <protection locked="0"/>
    </xf>
    <xf numFmtId="2" fontId="0" fillId="0" borderId="17" xfId="0" applyNumberFormat="1" applyBorder="1" applyAlignment="1" applyProtection="1">
      <alignment wrapText="1"/>
      <protection locked="0"/>
    </xf>
    <xf numFmtId="168" fontId="0" fillId="0" borderId="17" xfId="51" applyNumberFormat="1" applyFont="1" applyBorder="1" applyAlignment="1" applyProtection="1">
      <alignment wrapText="1"/>
      <protection/>
    </xf>
    <xf numFmtId="7" fontId="0" fillId="0" borderId="17" xfId="59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 locked="0"/>
    </xf>
    <xf numFmtId="9" fontId="0" fillId="0" borderId="17" xfId="51" applyFont="1" applyBorder="1" applyAlignment="1" applyProtection="1">
      <alignment wrapText="1"/>
      <protection/>
    </xf>
    <xf numFmtId="7" fontId="4" fillId="0" borderId="16" xfId="59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68" fontId="4" fillId="0" borderId="16" xfId="51" applyNumberFormat="1" applyFont="1" applyBorder="1" applyAlignment="1">
      <alignment wrapText="1"/>
    </xf>
    <xf numFmtId="7" fontId="0" fillId="0" borderId="18" xfId="59" applyNumberFormat="1" applyFont="1" applyBorder="1" applyAlignment="1" applyProtection="1">
      <alignment wrapText="1"/>
      <protection/>
    </xf>
    <xf numFmtId="7" fontId="4" fillId="0" borderId="13" xfId="59" applyNumberFormat="1" applyFont="1" applyBorder="1" applyAlignment="1">
      <alignment wrapText="1"/>
    </xf>
    <xf numFmtId="0" fontId="5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9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4.28125" style="0" customWidth="1"/>
    <col min="2" max="2" width="20.57421875" style="0" customWidth="1"/>
    <col min="3" max="3" width="12.28125" style="0" customWidth="1"/>
    <col min="4" max="4" width="20.8515625" style="0" customWidth="1"/>
    <col min="5" max="5" width="9.00390625" style="0" customWidth="1"/>
    <col min="6" max="6" width="10.57421875" style="0" customWidth="1"/>
    <col min="7" max="7" width="18.7109375" style="0" customWidth="1"/>
    <col min="8" max="9" width="17.7109375" style="0" customWidth="1"/>
    <col min="10" max="10" width="2.8515625" style="0" customWidth="1"/>
    <col min="11" max="12" width="6.8515625" style="0" hidden="1" customWidth="1"/>
    <col min="13" max="13" width="10.7109375" style="0" hidden="1" customWidth="1"/>
    <col min="14" max="14" width="8.57421875" style="0" hidden="1" customWidth="1"/>
    <col min="15" max="16" width="11.421875" style="0" hidden="1" customWidth="1"/>
  </cols>
  <sheetData>
    <row r="1" spans="1:9" ht="21">
      <c r="A1" s="19" t="s">
        <v>19</v>
      </c>
      <c r="D1" s="2" t="str">
        <f>CONCATENATE(E1,I1)</f>
        <v>01.01.2013</v>
      </c>
      <c r="E1" s="2" t="s">
        <v>13</v>
      </c>
      <c r="F1" s="17">
        <f>VALUE(D1)</f>
        <v>41275</v>
      </c>
      <c r="G1" s="18" t="s">
        <v>10</v>
      </c>
      <c r="H1" s="17">
        <f>VALUE(H2)</f>
        <v>41639</v>
      </c>
      <c r="I1" s="14">
        <v>2013</v>
      </c>
    </row>
    <row r="2" spans="1:8" s="15" customFormat="1" ht="15" thickBot="1">
      <c r="A2" s="40" t="s">
        <v>22</v>
      </c>
      <c r="B2" s="40"/>
      <c r="C2" s="40"/>
      <c r="D2" s="40"/>
      <c r="G2" s="16" t="s">
        <v>14</v>
      </c>
      <c r="H2" s="16" t="str">
        <f>CONCATENATE(G2,I1)</f>
        <v>31.12.2013</v>
      </c>
    </row>
    <row r="3" spans="1:16" ht="33" customHeight="1" thickBot="1">
      <c r="A3" s="20" t="s">
        <v>8</v>
      </c>
      <c r="B3" s="23" t="s">
        <v>6</v>
      </c>
      <c r="C3" s="27" t="s">
        <v>0</v>
      </c>
      <c r="D3" s="28" t="s">
        <v>4</v>
      </c>
      <c r="E3" s="28" t="s">
        <v>9</v>
      </c>
      <c r="F3" s="28" t="s">
        <v>1</v>
      </c>
      <c r="G3" s="28" t="s">
        <v>5</v>
      </c>
      <c r="H3" s="28" t="s">
        <v>2</v>
      </c>
      <c r="I3" s="24" t="s">
        <v>3</v>
      </c>
      <c r="K3" s="1" t="s">
        <v>11</v>
      </c>
      <c r="L3" s="1" t="s">
        <v>12</v>
      </c>
      <c r="M3" s="3" t="s">
        <v>15</v>
      </c>
      <c r="N3" s="3" t="s">
        <v>16</v>
      </c>
      <c r="O3" s="3" t="s">
        <v>17</v>
      </c>
      <c r="P3" s="3" t="s">
        <v>18</v>
      </c>
    </row>
    <row r="4" spans="1:16" ht="12.75" hidden="1">
      <c r="A4" s="21"/>
      <c r="B4" s="6"/>
      <c r="C4" s="25"/>
      <c r="D4" s="29"/>
      <c r="E4" s="30"/>
      <c r="F4" s="31">
        <f>IF(E4&lt;&gt;"",1/E4,"")</f>
      </c>
      <c r="G4" s="32">
        <f>IF(D4="","",IF(O4&lt;=360,0,IF((O4-180)&lt;P4,D4-M4,0.01)))</f>
      </c>
      <c r="H4" s="32">
        <f>IF(D4="","",IF(O4&lt;0,0,IF(O4&lt;=180,D4/E4/2,IF(O4&lt;(P4-180),D4/E4,IF(O4&lt;(P4+180),G4-0.01,0)))))</f>
      </c>
      <c r="I4" s="38">
        <f>IF(D4="","",IF(($I$1-L4)=0,D4-H4,G4-H4))</f>
      </c>
      <c r="J4" s="9"/>
      <c r="K4" s="10">
        <f>IF(C4&lt;&gt;"",MONTH(C4),"")</f>
      </c>
      <c r="L4" s="10">
        <f>IF(C4&lt;&gt;"",YEAR(C4),"")</f>
      </c>
      <c r="M4" s="11" t="e">
        <f>IF(N4&lt;=0,0,IF(N4&gt;E4,(D4-0.01),IF(K4&lt;7,D4/E4*N4,IF(K4&gt;=7,D4/E4*(N4-1)+D4/E4/2,""))))</f>
        <v>#VALUE!</v>
      </c>
      <c r="N4" s="12" t="e">
        <f>$I$1-L4</f>
        <v>#VALUE!</v>
      </c>
      <c r="O4" s="13">
        <f>DAYS360(C4,$H$1,1)</f>
        <v>41040</v>
      </c>
      <c r="P4" s="12">
        <f>360*E4</f>
        <v>0</v>
      </c>
    </row>
    <row r="5" spans="1:16" ht="12.75">
      <c r="A5" s="21">
        <v>1</v>
      </c>
      <c r="B5" s="6" t="s">
        <v>20</v>
      </c>
      <c r="C5" s="25">
        <v>40224</v>
      </c>
      <c r="D5" s="29">
        <v>1500</v>
      </c>
      <c r="E5" s="30">
        <v>4</v>
      </c>
      <c r="F5" s="31">
        <f>IF(E5&lt;&gt;"",1/E5,"")</f>
        <v>0.25</v>
      </c>
      <c r="G5" s="32">
        <f>IF(D5="","",IF(O5&lt;=360,0,IF((O5-180)&lt;P5,D5-M5,0.01)))</f>
        <v>375</v>
      </c>
      <c r="H5" s="32">
        <f>IF(D5="","",IF(O5&lt;0,0,IF(O5&lt;=180,D5/E5/2,IF(O5&lt;(P5-180),D5/E5,IF(O5&lt;(P5+180),G5-0.01,0)))))</f>
        <v>374.99</v>
      </c>
      <c r="I5" s="38">
        <f>IF(D5="","",IF(($I$1-L5)=0,D5-H5,G5-H5))</f>
        <v>0.009999999999990905</v>
      </c>
      <c r="J5" s="9"/>
      <c r="K5" s="10">
        <f>IF(C5&lt;&gt;"",MONTH(C5),"")</f>
        <v>2</v>
      </c>
      <c r="L5" s="10">
        <f>IF(C5&lt;&gt;"",YEAR(C5),"")</f>
        <v>2010</v>
      </c>
      <c r="M5" s="11">
        <f>IF(N5&lt;=0,0,IF(N5&gt;E5,(D5-0.01),IF(K5&lt;7,D5/E5*N5,IF(K5&gt;=7,D5/E5*(N5-1)+D5/E5/2,""))))</f>
        <v>1125</v>
      </c>
      <c r="N5" s="12">
        <f>$I$1-L5</f>
        <v>3</v>
      </c>
      <c r="O5" s="13">
        <f>DAYS360(C5,$H$1,1)</f>
        <v>1395</v>
      </c>
      <c r="P5" s="12">
        <f>360*E5</f>
        <v>1440</v>
      </c>
    </row>
    <row r="6" spans="1:16" ht="12.75">
      <c r="A6" s="21">
        <v>2</v>
      </c>
      <c r="B6" s="6" t="s">
        <v>21</v>
      </c>
      <c r="C6" s="25">
        <v>40599</v>
      </c>
      <c r="D6" s="29">
        <v>800</v>
      </c>
      <c r="E6" s="30">
        <v>10</v>
      </c>
      <c r="F6" s="31">
        <f>IF(E6&lt;&gt;"",1/E6,"")</f>
        <v>0.1</v>
      </c>
      <c r="G6" s="32">
        <f>IF(D6="","",IF(O6&lt;=360,0,IF((O6-180)&lt;P6,D6-M6,0.01)))</f>
        <v>640</v>
      </c>
      <c r="H6" s="32">
        <f>IF(D6="","",IF(O6&lt;0,0,IF(O6&lt;=180,D6/E6/2,IF(O6&lt;(P6-180),D6/E6,IF(O6&lt;(P6+180),G6-0.01,0)))))</f>
        <v>80</v>
      </c>
      <c r="I6" s="38">
        <f>IF(D6="","",IF(($I$1-L6)=0,D6-H6,G6-H6))</f>
        <v>560</v>
      </c>
      <c r="J6" s="9"/>
      <c r="K6" s="10">
        <f>IF(C6&lt;&gt;"",MONTH(C6),"")</f>
        <v>2</v>
      </c>
      <c r="L6" s="10">
        <f>IF(C6&lt;&gt;"",YEAR(C6),"")</f>
        <v>2011</v>
      </c>
      <c r="M6" s="11">
        <f>IF(N6&lt;=0,0,IF(N6&gt;E6,(D6-0.01),IF(K6&lt;7,D6/E6*N6,IF(K6&gt;=7,D6/E6*(N6-1)+D6/E6/2,""))))</f>
        <v>160</v>
      </c>
      <c r="N6" s="12">
        <f>$I$1-L6</f>
        <v>2</v>
      </c>
      <c r="O6" s="13">
        <f>DAYS360(C6,$H$1,1)</f>
        <v>1025</v>
      </c>
      <c r="P6" s="12">
        <f>360*E6</f>
        <v>3600</v>
      </c>
    </row>
    <row r="7" spans="1:16" ht="13.5" thickBot="1">
      <c r="A7" s="21"/>
      <c r="B7" s="6"/>
      <c r="C7" s="25"/>
      <c r="D7" s="29"/>
      <c r="E7" s="30"/>
      <c r="F7" s="31">
        <f>IF(E7&lt;&gt;"",1/E7,"")</f>
      </c>
      <c r="G7" s="32">
        <f>IF(D7="","",IF(O7&lt;=360,0,IF((O7-180)&lt;P7,D7-M7,0.01)))</f>
      </c>
      <c r="H7" s="32">
        <f>IF(D7="","",IF(O7&lt;0,0,IF(O7&lt;=180,D7/E7/2,IF(O7&lt;(P7-180),D7/E7,IF(O7&lt;(P7+180),G7-0.01,0)))))</f>
      </c>
      <c r="I7" s="38">
        <f>IF(D7="","",IF(($I$1-L7)=0,D7-H7,G7-H7))</f>
      </c>
      <c r="J7" s="9"/>
      <c r="K7" s="10">
        <f>IF(C7&lt;&gt;"",MONTH(C7),"")</f>
      </c>
      <c r="L7" s="10">
        <f>IF(C7&lt;&gt;"",YEAR(C7),"")</f>
      </c>
      <c r="M7" s="11" t="e">
        <f>IF(N7&lt;=0,0,IF(N7&gt;E7,(D7-0.01),IF(K7&lt;7,D7/E7*N7,IF(K7&gt;=7,D7/E7*(N7-1)+D7/E7/2,""))))</f>
        <v>#VALUE!</v>
      </c>
      <c r="N7" s="12" t="e">
        <f>$I$1-L7</f>
        <v>#VALUE!</v>
      </c>
      <c r="O7" s="13">
        <f>DAYS360(C7,$H$1,1)</f>
        <v>41040</v>
      </c>
      <c r="P7" s="12">
        <f>360*E7</f>
        <v>0</v>
      </c>
    </row>
    <row r="8" spans="1:16" ht="13.5" hidden="1" thickBot="1">
      <c r="A8" s="21"/>
      <c r="B8" s="6"/>
      <c r="C8" s="25"/>
      <c r="D8" s="29"/>
      <c r="E8" s="33"/>
      <c r="F8" s="34"/>
      <c r="G8" s="32"/>
      <c r="H8" s="32"/>
      <c r="I8" s="38"/>
      <c r="J8" s="9"/>
      <c r="K8" s="10"/>
      <c r="L8" s="10"/>
      <c r="M8" s="11"/>
      <c r="N8" s="12"/>
      <c r="O8" s="13"/>
      <c r="P8" s="12"/>
    </row>
    <row r="9" spans="1:12" s="4" customFormat="1" ht="20.25" customHeight="1" thickBot="1">
      <c r="A9" s="22"/>
      <c r="B9" s="5" t="s">
        <v>7</v>
      </c>
      <c r="C9" s="26"/>
      <c r="D9" s="35">
        <f>SUM(D4:D8)</f>
        <v>2300</v>
      </c>
      <c r="E9" s="36"/>
      <c r="F9" s="37"/>
      <c r="G9" s="35">
        <f>SUM(G4:G8)</f>
        <v>1015</v>
      </c>
      <c r="H9" s="35">
        <f>SUM(H4:H8)</f>
        <v>454.99</v>
      </c>
      <c r="I9" s="39">
        <f>SUM(I4:I8)</f>
        <v>560.01</v>
      </c>
      <c r="K9" s="7"/>
      <c r="L9" s="8"/>
    </row>
  </sheetData>
  <sheetProtection sheet="1" objects="1" scenarios="1"/>
  <mergeCells count="1">
    <mergeCell ref="A2:D2"/>
  </mergeCells>
  <printOptions/>
  <pageMargins left="0.69" right="0.6" top="0.984251969" bottom="0.984251969" header="0.4921259845" footer="0.4921259845"/>
  <pageSetup horizontalDpi="600" verticalDpi="600" orientation="landscape" paperSize="9" r:id="rId2"/>
  <headerFooter alignWithMargins="0">
    <oddFooter>&amp;C&amp;F&amp;RSeite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Mustermann</dc:creator>
  <cp:keywords/>
  <dc:description/>
  <cp:lastModifiedBy>Hans Weiß</cp:lastModifiedBy>
  <cp:lastPrinted>2013-08-26T17:13:46Z</cp:lastPrinted>
  <dcterms:created xsi:type="dcterms:W3CDTF">2004-08-16T07:17:25Z</dcterms:created>
  <dcterms:modified xsi:type="dcterms:W3CDTF">2013-08-26T17:14:04Z</dcterms:modified>
  <cp:category/>
  <cp:version/>
  <cp:contentType/>
  <cp:contentStatus/>
</cp:coreProperties>
</file>